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D:\Home\OneDrive\Spenglerei\13. Finanzielle Führung\Tabellen\"/>
    </mc:Choice>
  </mc:AlternateContent>
  <xr:revisionPtr revIDLastSave="0" documentId="13_ncr:1_{EC104382-277B-4AE5-B053-C692D982234C}" xr6:coauthVersionLast="47" xr6:coauthVersionMax="47" xr10:uidLastSave="{00000000-0000-0000-0000-000000000000}"/>
  <bookViews>
    <workbookView xWindow="-110" yWindow="-110" windowWidth="25820" windowHeight="15500" xr2:uid="{8D8BE1D7-8699-48D2-ADAF-FABD322EC7DC}"/>
  </bookViews>
  <sheets>
    <sheet name="Tabelle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34" i="1" l="1"/>
  <c r="E133" i="1"/>
  <c r="B133" i="1"/>
  <c r="E123" i="1"/>
  <c r="B124" i="1"/>
  <c r="B123" i="1"/>
  <c r="E111" i="1"/>
  <c r="B111" i="1"/>
  <c r="B112" i="1"/>
  <c r="B103" i="1"/>
  <c r="B102" i="1"/>
  <c r="E102" i="1" s="1"/>
  <c r="H121" i="1"/>
  <c r="H119" i="1"/>
  <c r="H120" i="1"/>
  <c r="H117" i="1"/>
  <c r="H103" i="1"/>
  <c r="E84" i="1"/>
  <c r="B85" i="1"/>
  <c r="B84" i="1"/>
  <c r="H54" i="1"/>
  <c r="H59" i="1" s="1"/>
  <c r="H63" i="1" s="1"/>
  <c r="H66" i="1" s="1"/>
  <c r="H70" i="1" s="1"/>
  <c r="B73" i="1" s="1"/>
  <c r="B37" i="1"/>
  <c r="B36" i="1"/>
  <c r="I18" i="1"/>
  <c r="B18" i="1" s="1"/>
  <c r="I11" i="1"/>
  <c r="I6" i="1"/>
  <c r="G13" i="1"/>
  <c r="B27" i="1" s="1"/>
  <c r="G7" i="1"/>
  <c r="B46" i="1" l="1"/>
  <c r="B62" i="1"/>
  <c r="B63" i="1"/>
  <c r="B74" i="1"/>
  <c r="E73" i="1" s="1"/>
  <c r="B45" i="1"/>
  <c r="E45" i="1"/>
  <c r="E36" i="1"/>
  <c r="B9" i="1"/>
  <c r="I21" i="1"/>
  <c r="G21" i="1"/>
  <c r="E62" i="1" l="1"/>
  <c r="B10" i="1"/>
  <c r="E9" i="1" s="1"/>
  <c r="B28" i="1"/>
  <c r="E27" i="1" s="1"/>
  <c r="B19" i="1"/>
  <c r="E18" i="1" s="1"/>
  <c r="H111" i="1"/>
</calcChain>
</file>

<file path=xl/sharedStrings.xml><?xml version="1.0" encoding="utf-8"?>
<sst xmlns="http://schemas.openxmlformats.org/spreadsheetml/2006/main" count="164" uniqueCount="109">
  <si>
    <t>Kennzahl</t>
  </si>
  <si>
    <t>Formel</t>
  </si>
  <si>
    <t>Fremdfinanzierungsgrad =</t>
  </si>
  <si>
    <t>Gesamtkapital</t>
  </si>
  <si>
    <t>Bilanz</t>
  </si>
  <si>
    <t>Aktiven</t>
  </si>
  <si>
    <t>Passiven</t>
  </si>
  <si>
    <t>Umlaufvermögen</t>
  </si>
  <si>
    <t>Flüssige Mittel</t>
  </si>
  <si>
    <t>Forrderungen</t>
  </si>
  <si>
    <t>Sonstges</t>
  </si>
  <si>
    <t>Anlagevermögen</t>
  </si>
  <si>
    <t>Mobiliar</t>
  </si>
  <si>
    <t>Sonstiges</t>
  </si>
  <si>
    <t>Fremdkapital</t>
  </si>
  <si>
    <t>Kurzfristiges Fremdkapital</t>
  </si>
  <si>
    <t>Verbindlichkeiten</t>
  </si>
  <si>
    <t>Langfristiges Fremdkapital</t>
  </si>
  <si>
    <t>Darlehen</t>
  </si>
  <si>
    <t>Eigenkapital</t>
  </si>
  <si>
    <t>Aktienkapital</t>
  </si>
  <si>
    <t>Bilanzsumme</t>
  </si>
  <si>
    <t>Gewinn</t>
  </si>
  <si>
    <t>Finanzanlagen</t>
  </si>
  <si>
    <t>Passive Rechnungsabgrenzungen</t>
  </si>
  <si>
    <t>Langfristige Rückstellungen</t>
  </si>
  <si>
    <t>Kapitalreserven</t>
  </si>
  <si>
    <t>Gewinnreserven</t>
  </si>
  <si>
    <t>minderheitsaktionäre</t>
  </si>
  <si>
    <t>* 100 %</t>
  </si>
  <si>
    <t>* 100%</t>
  </si>
  <si>
    <t xml:space="preserve"> =</t>
  </si>
  <si>
    <t>Eigenfinanzierungsgrad =</t>
  </si>
  <si>
    <t>Gesamtvermögen</t>
  </si>
  <si>
    <t xml:space="preserve">Anlageintenstät = </t>
  </si>
  <si>
    <t>Liquiditätsgrad 2 =</t>
  </si>
  <si>
    <t>Flüssige Mittel + Kurzfristige Forderungen</t>
  </si>
  <si>
    <t>Kurzfristige Verbindlichkeiten</t>
  </si>
  <si>
    <t>Anlagedeckungsgrad 1 =</t>
  </si>
  <si>
    <t>Bilanzbezogene Analyse</t>
  </si>
  <si>
    <t>Erfolgsrechnung</t>
  </si>
  <si>
    <t>Nettoerlös aus Lieferungen und Leistungen</t>
  </si>
  <si>
    <t>Bestandesänderungen an Aufträgen in Arbeit</t>
  </si>
  <si>
    <t>Betriebsertrag</t>
  </si>
  <si>
    <t>Materialaufwand</t>
  </si>
  <si>
    <t>Personalaufwand</t>
  </si>
  <si>
    <t>Andere betriebliche Aufwände</t>
  </si>
  <si>
    <t>Betriebliches Ergebnis vor Abschreibung (EBITDA)</t>
  </si>
  <si>
    <t>Abschreibungen auf Sachanlagen</t>
  </si>
  <si>
    <t>Abschreibungen auf immateriellen Anlagen</t>
  </si>
  <si>
    <t>Betriebliches Ergebnis v. Zinsen und Steuern (EBIT)</t>
  </si>
  <si>
    <t>Finanzergebnis</t>
  </si>
  <si>
    <t>Gewinn vor Ertragssteuer</t>
  </si>
  <si>
    <t>Ertragssteuer</t>
  </si>
  <si>
    <t>Erfolgsbezogene Analyse</t>
  </si>
  <si>
    <t>Bruttogewinn</t>
  </si>
  <si>
    <t>Umsatz</t>
  </si>
  <si>
    <t>Bruttogewinnmarge wird nur in einem Handelsbetrieb berechnet! Bei Produktions- und Dienstleistungsunternehmen macht es keinen Sinn.</t>
  </si>
  <si>
    <t>Reingewinnmarge =</t>
  </si>
  <si>
    <t>Nettogewinn</t>
  </si>
  <si>
    <t>Bruttogewinnmarge =</t>
  </si>
  <si>
    <t>Eigenkapitalrendite (ROE) =</t>
  </si>
  <si>
    <t>Retabilitätskennzahlen</t>
  </si>
  <si>
    <t>Gesammtkapitalrendite (ROTC) =</t>
  </si>
  <si>
    <t>EBIT</t>
  </si>
  <si>
    <t>Cashflow Rechnung</t>
  </si>
  <si>
    <t>Veränderungen aus FLL</t>
  </si>
  <si>
    <t>Veränderungen aus VLL</t>
  </si>
  <si>
    <t>Gewinn inkl. Minderheitsaktionäre</t>
  </si>
  <si>
    <t>Geldfluss aus Betriebstätigkeiten</t>
  </si>
  <si>
    <t>Kauf von Sachanlagen</t>
  </si>
  <si>
    <t>Verkauf von Sachanlagen</t>
  </si>
  <si>
    <t>Kauf von Finanzanlagen</t>
  </si>
  <si>
    <t>Verkauf von Finanzanlagen</t>
  </si>
  <si>
    <t>Geldfluss aus investitionstätigkeiten</t>
  </si>
  <si>
    <t>Kosten Kapitalerhöhung</t>
  </si>
  <si>
    <t>Dividendenzahlungen an Minderheitsaktionäre</t>
  </si>
  <si>
    <t>Geldfluss aus Finanzierungstätigkeit</t>
  </si>
  <si>
    <t>Nettoveränderung Fonds "Flüssige Mittel"</t>
  </si>
  <si>
    <t>Fonds "Flüssige Mittel" vor Geldflussrechnung</t>
  </si>
  <si>
    <t>Fonds "Flüssige Mittel" nach Geldflussrechnung</t>
  </si>
  <si>
    <t>Cashflow Kennzahlen</t>
  </si>
  <si>
    <t>Verschuldungsfaktor =</t>
  </si>
  <si>
    <t>Fremdkapital - Flüssige Mittel - Alle Forderungen</t>
  </si>
  <si>
    <t>Cashflow</t>
  </si>
  <si>
    <t>Cashflow-Marge =</t>
  </si>
  <si>
    <t>Operativer Cashflow</t>
  </si>
  <si>
    <t>Umsatzerlös (Betriebsertrag)</t>
  </si>
  <si>
    <t>Aktivitäten Kennzahlen</t>
  </si>
  <si>
    <t xml:space="preserve">Debitorenfrist = </t>
  </si>
  <si>
    <t xml:space="preserve">* 360 </t>
  </si>
  <si>
    <t>Tage</t>
  </si>
  <si>
    <t>Kreditorenfrist =</t>
  </si>
  <si>
    <t>Wareneinkauf</t>
  </si>
  <si>
    <t xml:space="preserve">Durchschnitt. VLL </t>
  </si>
  <si>
    <t>* 360</t>
  </si>
  <si>
    <t xml:space="preserve">Durchschnitt. FLL </t>
  </si>
  <si>
    <t>Die Cashflow Marge sagt aus, wie viel vom Umsatz als Liquide Mittel übrig bleibt. Die Cashflow-Marge ist ein wichtiger Indikator für die finanzielle Leistungsfähigkeit eines Unternehmens und seine Fähigkeit, Bargeld zu generieren, um Schulden zu bedienen, zu investieren und Dividenden zu zahlen.</t>
  </si>
  <si>
    <r>
      <t xml:space="preserve">Der Verschuldungsfaktor sagt aus, wie oft der Cashflow erwirtschaftet werde muss um alle Schulden zu tilgen.      </t>
    </r>
    <r>
      <rPr>
        <b/>
        <sz val="9"/>
        <color theme="1"/>
        <rFont val="Calibri"/>
        <family val="2"/>
        <scheme val="minor"/>
      </rPr>
      <t>Richtwert: &lt; 5 ist gut</t>
    </r>
  </si>
  <si>
    <r>
      <rPr>
        <sz val="9"/>
        <color theme="1"/>
        <rFont val="Calibri"/>
        <family val="2"/>
        <scheme val="minor"/>
      </rPr>
      <t xml:space="preserve">Der Eigenfinanzierungsgrad, auch als Eigenkapitalquote bekannt, ist eine Kennzahl, die das Verhältnis des Eigenkapitals zum Gesamtkapital eines Unternehmens darstellt. Aktueller Richtwert: </t>
    </r>
    <r>
      <rPr>
        <b/>
        <sz val="9"/>
        <color theme="1"/>
        <rFont val="Calibri"/>
        <family val="2"/>
        <scheme val="minor"/>
      </rPr>
      <t>60% Fremdkapital / 40% Eigenkapital</t>
    </r>
  </si>
  <si>
    <t>Die Kennzahl "Fremdfinanzierungsgrad" zeigt das Verhältnis zwischen Fremdkapital und Eigenkapital eines Unternehmens und gibt Aufschluss darüber, wie stark ein Unternehmen auf Fremdkapital angewiesen ist.</t>
  </si>
  <si>
    <t>Die Anlageintensität ist eine Kennzahl, die das Verhältnis der Sachanlagen zum Gesamtvermögen eines Unternehmens darstellt. Sie gibt an, wie viel Prozent des Vermögens des Unternehmens in Sachanlagen investiert ist.</t>
  </si>
  <si>
    <t>Der Liquiditätsgrad 2, auch als schnelle Liquidität oder Liquiditätsgrad der zweiten Stufe bekannt, misst die Liquidität eines Unternehmens, indem er die flüssigen Mittel und kurzfristigen Forderungen in Relation zu den kurzfristigen Verbindlichkeiten setzt.</t>
  </si>
  <si>
    <r>
      <rPr>
        <sz val="10"/>
        <color theme="1"/>
        <rFont val="Calibri"/>
        <family val="2"/>
        <scheme val="minor"/>
      </rPr>
      <t xml:space="preserve">Zeigt wie hoch das Anlagevermögen gedeckt ist. </t>
    </r>
    <r>
      <rPr>
        <b/>
        <sz val="10"/>
        <color theme="1"/>
        <rFont val="Calibri"/>
        <family val="2"/>
        <scheme val="minor"/>
      </rPr>
      <t>Richtwert: &gt; 100%</t>
    </r>
  </si>
  <si>
    <t>Zeigt wie hoch der Gewinnanteil vom Umsatz ist. Die Zahl ist Branchenabhängig. Sie sollte in regelmässigen Abständen berechnet werden (Monatlich, Quartalsende).</t>
  </si>
  <si>
    <t>Die Eigenkapitalrendite (Return on Equity, ROE) ist eine wichtige Kennzahl zur Messung der Rentabilität des Eigenkapitals eines Unternehmens. Die Eigenkapitalrendite (ROE) zeigt, wie effizient das Unternehmen sein Eigenkapital einsetzt, um Gewinne zu erzielen.</t>
  </si>
  <si>
    <t>Die Gesamtkapitalrendite (Return on Total Capital, ROTC) ist eine Kennzahl, die die Rentabilität des gesamten investierten Kapitals, einschließlich Eigenkapital und Fremdkapital, misst.</t>
  </si>
  <si>
    <t>Die Debitorenfrist (auch als Durchschnittliche Forderungslaufzeit oder Durchschnittliche Debitorenlaufzeit bezeichnet) misst die durchschnittliche Anzahl der Tage, die ein Unternehmen benötigt, um seine ausstehenden Forderungen von Kunden zu sammeln.</t>
  </si>
  <si>
    <t>Die Kreditorenfrist (auch als Lieferantenfrist oder Durchschnittliche Kreditorenlauflaufzeit bezeichnet) ist eine Kennzahl, die angibt, wie lange ein Unternehmen im Durchschnitt benötigt, um seine Verbindlichkeiten gegenüber Lieferanten zu begleichen.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</si>
</sst>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9" formatCode="0.0%"/>
    <numFmt numFmtId="175" formatCode="0.0"/>
  </numFmts>
  <fonts count="10" x14ac:knownFonts="1">
    <font>
      <sz val="11"/>
      <color theme="1"/>
      <name val="Calibri"/>
      <family val="2"/>
      <scheme val="minor"/>
    </font>
    <font>
      <sz val="11"/>
      <color theme="1"/>
      <name val="Calibri"/>
      <family val="2"/>
      <scheme val="minor"/>
    </font>
    <font>
      <b/>
      <sz val="11"/>
      <color theme="1"/>
      <name val="Calibri"/>
      <family val="2"/>
      <scheme val="minor"/>
    </font>
    <font>
      <b/>
      <sz val="12"/>
      <color theme="1"/>
      <name val="Calibri"/>
      <family val="2"/>
      <scheme val="minor"/>
    </font>
    <font>
      <sz val="10"/>
      <color theme="1"/>
      <name val="Calibri"/>
      <family val="2"/>
      <scheme val="minor"/>
    </font>
    <font>
      <sz val="9"/>
      <color theme="1"/>
      <name val="Calibri"/>
      <family val="2"/>
      <scheme val="minor"/>
    </font>
    <font>
      <b/>
      <sz val="9"/>
      <color theme="1"/>
      <name val="Calibri"/>
      <family val="2"/>
      <scheme val="minor"/>
    </font>
    <font>
      <b/>
      <sz val="10"/>
      <color theme="1"/>
      <name val="Calibri"/>
      <family val="2"/>
      <scheme val="minor"/>
    </font>
    <font>
      <sz val="16"/>
      <color theme="1"/>
      <name val="Calibri"/>
      <family val="2"/>
      <scheme val="minor"/>
    </font>
    <font>
      <sz val="8"/>
      <color theme="1"/>
      <name val="Calibri"/>
      <family val="2"/>
      <scheme val="minor"/>
    </font>
  </fonts>
  <fills count="7">
    <fill>
      <patternFill patternType="none"/>
    </fill>
    <fill>
      <patternFill patternType="gray125"/>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5" tint="0.79998168889431442"/>
        <bgColor indexed="64"/>
      </patternFill>
    </fill>
  </fills>
  <borders count="8">
    <border>
      <left/>
      <right/>
      <top/>
      <bottom/>
      <diagonal/>
    </border>
    <border>
      <left/>
      <right/>
      <top/>
      <bottom style="thin">
        <color indexed="64"/>
      </bottom>
      <diagonal/>
    </border>
    <border>
      <left/>
      <right/>
      <top/>
      <bottom style="medium">
        <color indexed="64"/>
      </bottom>
      <diagonal/>
    </border>
    <border>
      <left style="thin">
        <color indexed="64"/>
      </left>
      <right/>
      <top/>
      <bottom/>
      <diagonal/>
    </border>
    <border>
      <left style="thin">
        <color indexed="64"/>
      </left>
      <right/>
      <top/>
      <bottom style="thin">
        <color indexed="64"/>
      </bottom>
      <diagonal/>
    </border>
    <border>
      <left/>
      <right/>
      <top/>
      <bottom style="double">
        <color indexed="64"/>
      </bottom>
      <diagonal/>
    </border>
    <border>
      <left/>
      <right/>
      <top style="medium">
        <color indexed="64"/>
      </top>
      <bottom/>
      <diagonal/>
    </border>
    <border>
      <left/>
      <right/>
      <top style="medium">
        <color indexed="64"/>
      </top>
      <bottom style="double">
        <color indexed="64"/>
      </bottom>
      <diagonal/>
    </border>
  </borders>
  <cellStyleXfs count="2">
    <xf numFmtId="0" fontId="0" fillId="0" borderId="0"/>
    <xf numFmtId="9" fontId="1" fillId="0" borderId="0" applyFont="0" applyFill="0" applyBorder="0" applyAlignment="0" applyProtection="0"/>
  </cellStyleXfs>
  <cellXfs count="66">
    <xf numFmtId="0" fontId="0" fillId="0" borderId="0" xfId="0"/>
    <xf numFmtId="0" fontId="0" fillId="0" borderId="0" xfId="0" applyAlignment="1">
      <alignment horizontal="center"/>
    </xf>
    <xf numFmtId="0" fontId="0" fillId="0" borderId="2" xfId="0" applyBorder="1" applyAlignment="1">
      <alignment horizontal="center"/>
    </xf>
    <xf numFmtId="0" fontId="0" fillId="0" borderId="0" xfId="0" applyAlignment="1">
      <alignment horizontal="center"/>
    </xf>
    <xf numFmtId="0" fontId="0" fillId="0" borderId="0" xfId="0" applyAlignment="1">
      <alignment horizontal="center" vertical="center"/>
    </xf>
    <xf numFmtId="0" fontId="2" fillId="0" borderId="0" xfId="0" applyFont="1" applyAlignment="1">
      <alignment horizontal="center" vertical="center"/>
    </xf>
    <xf numFmtId="0" fontId="3" fillId="0" borderId="0" xfId="0" applyFont="1"/>
    <xf numFmtId="0" fontId="2" fillId="0" borderId="0" xfId="0" applyFont="1"/>
    <xf numFmtId="0" fontId="0" fillId="0" borderId="2" xfId="0" applyBorder="1"/>
    <xf numFmtId="0" fontId="0" fillId="0" borderId="3" xfId="0" applyBorder="1"/>
    <xf numFmtId="0" fontId="5" fillId="0" borderId="0" xfId="0" applyFont="1"/>
    <xf numFmtId="0" fontId="5" fillId="0" borderId="3" xfId="0" applyFont="1" applyBorder="1"/>
    <xf numFmtId="0" fontId="5" fillId="0" borderId="1" xfId="0" applyFont="1" applyBorder="1"/>
    <xf numFmtId="0" fontId="5" fillId="0" borderId="4" xfId="0" applyFont="1" applyBorder="1"/>
    <xf numFmtId="0" fontId="0" fillId="0" borderId="0" xfId="0" applyBorder="1"/>
    <xf numFmtId="0" fontId="6" fillId="0" borderId="0" xfId="0" applyFont="1"/>
    <xf numFmtId="0" fontId="6" fillId="0" borderId="3" xfId="0" applyFont="1" applyBorder="1"/>
    <xf numFmtId="0" fontId="5" fillId="0" borderId="3" xfId="0" applyFont="1" applyFill="1" applyBorder="1"/>
    <xf numFmtId="0" fontId="0" fillId="0" borderId="0" xfId="0" applyAlignment="1">
      <alignment horizontal="center" vertical="center"/>
    </xf>
    <xf numFmtId="0" fontId="6" fillId="2" borderId="0" xfId="0" applyFont="1" applyFill="1"/>
    <xf numFmtId="0" fontId="6" fillId="3" borderId="0" xfId="0" applyFont="1" applyFill="1"/>
    <xf numFmtId="0" fontId="6" fillId="4" borderId="3" xfId="0" applyFont="1" applyFill="1" applyBorder="1"/>
    <xf numFmtId="0" fontId="6" fillId="5" borderId="3" xfId="0" applyFont="1" applyFill="1" applyBorder="1"/>
    <xf numFmtId="0" fontId="6" fillId="6" borderId="3" xfId="0" applyFont="1" applyFill="1" applyBorder="1"/>
    <xf numFmtId="0" fontId="5" fillId="0" borderId="2" xfId="0" applyFont="1" applyBorder="1"/>
    <xf numFmtId="0" fontId="4" fillId="0" borderId="0" xfId="0" applyFont="1" applyAlignment="1">
      <alignment horizontal="center"/>
    </xf>
    <xf numFmtId="0" fontId="8" fillId="0" borderId="0" xfId="0" applyFont="1" applyAlignment="1">
      <alignment horizontal="center"/>
    </xf>
    <xf numFmtId="0" fontId="2" fillId="0" borderId="0" xfId="0" applyFont="1" applyAlignment="1">
      <alignment horizontal="center" vertical="center"/>
    </xf>
    <xf numFmtId="0" fontId="2" fillId="0" borderId="0" xfId="0" applyFont="1" applyAlignment="1">
      <alignment horizontal="center"/>
    </xf>
    <xf numFmtId="169" fontId="2" fillId="0" borderId="0" xfId="1" applyNumberFormat="1" applyFont="1" applyBorder="1" applyAlignment="1">
      <alignment horizontal="center" vertical="center"/>
    </xf>
    <xf numFmtId="169" fontId="2" fillId="0" borderId="5" xfId="1" applyNumberFormat="1" applyFont="1" applyBorder="1" applyAlignment="1">
      <alignment horizontal="center" vertical="center"/>
    </xf>
    <xf numFmtId="0" fontId="0" fillId="0" borderId="0" xfId="0" applyAlignment="1">
      <alignment horizontal="left"/>
    </xf>
    <xf numFmtId="0" fontId="0" fillId="0" borderId="2" xfId="0" applyBorder="1" applyAlignment="1">
      <alignment horizontal="left"/>
    </xf>
    <xf numFmtId="0" fontId="2" fillId="0" borderId="6" xfId="0" applyFont="1" applyBorder="1" applyAlignment="1">
      <alignment horizontal="left"/>
    </xf>
    <xf numFmtId="0" fontId="0" fillId="0" borderId="0" xfId="0" applyAlignment="1">
      <alignment horizontal="left"/>
    </xf>
    <xf numFmtId="0" fontId="0" fillId="0" borderId="2" xfId="0" applyBorder="1" applyAlignment="1">
      <alignment horizontal="left"/>
    </xf>
    <xf numFmtId="0" fontId="2" fillId="0" borderId="7" xfId="0" applyFont="1" applyBorder="1" applyAlignment="1">
      <alignment horizontal="left"/>
    </xf>
    <xf numFmtId="0" fontId="0" fillId="0" borderId="0" xfId="0" applyAlignment="1">
      <alignment horizontal="left" wrapText="1"/>
    </xf>
    <xf numFmtId="0" fontId="0" fillId="0" borderId="2" xfId="0" applyBorder="1" applyAlignment="1">
      <alignment horizontal="center" vertical="center"/>
    </xf>
    <xf numFmtId="169" fontId="2" fillId="0" borderId="0" xfId="1" applyNumberFormat="1" applyFont="1" applyBorder="1" applyAlignment="1">
      <alignment horizontal="center" vertical="center"/>
    </xf>
    <xf numFmtId="169" fontId="2" fillId="0" borderId="5" xfId="1" applyNumberFormat="1" applyFont="1" applyBorder="1" applyAlignment="1">
      <alignment horizontal="center" vertical="center"/>
    </xf>
    <xf numFmtId="3" fontId="0" fillId="0" borderId="0" xfId="0" applyNumberFormat="1" applyAlignment="1">
      <alignment horizontal="center"/>
    </xf>
    <xf numFmtId="3" fontId="0" fillId="0" borderId="2" xfId="0" applyNumberFormat="1" applyBorder="1" applyAlignment="1">
      <alignment horizontal="center"/>
    </xf>
    <xf numFmtId="3" fontId="5" fillId="0" borderId="0" xfId="0" applyNumberFormat="1" applyFont="1"/>
    <xf numFmtId="3" fontId="6" fillId="2" borderId="0" xfId="0" applyNumberFormat="1" applyFont="1" applyFill="1"/>
    <xf numFmtId="3" fontId="6" fillId="3" borderId="0" xfId="0" applyNumberFormat="1" applyFont="1" applyFill="1"/>
    <xf numFmtId="3" fontId="7" fillId="0" borderId="0" xfId="0" applyNumberFormat="1" applyFont="1"/>
    <xf numFmtId="3" fontId="2" fillId="0" borderId="0" xfId="0" applyNumberFormat="1" applyFont="1"/>
    <xf numFmtId="3" fontId="6" fillId="6" borderId="0" xfId="0" applyNumberFormat="1" applyFont="1" applyFill="1"/>
    <xf numFmtId="3" fontId="6" fillId="5" borderId="0" xfId="0" applyNumberFormat="1" applyFont="1" applyFill="1"/>
    <xf numFmtId="3" fontId="6" fillId="4" borderId="0" xfId="0" applyNumberFormat="1" applyFont="1" applyFill="1"/>
    <xf numFmtId="3" fontId="0" fillId="0" borderId="0" xfId="0" applyNumberFormat="1"/>
    <xf numFmtId="3" fontId="0" fillId="0" borderId="2" xfId="0" applyNumberFormat="1" applyBorder="1"/>
    <xf numFmtId="3" fontId="2" fillId="0" borderId="5" xfId="0" applyNumberFormat="1" applyFont="1" applyBorder="1"/>
    <xf numFmtId="0" fontId="9" fillId="0" borderId="2" xfId="0" applyFont="1" applyBorder="1"/>
    <xf numFmtId="175" fontId="2" fillId="0" borderId="0" xfId="0" applyNumberFormat="1" applyFont="1" applyBorder="1" applyAlignment="1">
      <alignment horizontal="center" vertical="center"/>
    </xf>
    <xf numFmtId="175" fontId="2" fillId="0" borderId="5" xfId="0" applyNumberFormat="1" applyFont="1" applyBorder="1" applyAlignment="1">
      <alignment horizontal="center" vertical="center"/>
    </xf>
    <xf numFmtId="1" fontId="2" fillId="0" borderId="0" xfId="0" applyNumberFormat="1" applyFont="1" applyBorder="1" applyAlignment="1">
      <alignment horizontal="center" vertical="center"/>
    </xf>
    <xf numFmtId="1" fontId="2" fillId="0" borderId="5" xfId="0" applyNumberFormat="1" applyFont="1" applyBorder="1" applyAlignment="1">
      <alignment horizontal="center" vertical="center"/>
    </xf>
    <xf numFmtId="0" fontId="4" fillId="0" borderId="0" xfId="0" applyFont="1" applyAlignment="1">
      <alignment horizontal="center"/>
    </xf>
    <xf numFmtId="0" fontId="4" fillId="0" borderId="0" xfId="0" applyFont="1" applyAlignment="1">
      <alignment horizontal="left" vertical="top" wrapText="1"/>
    </xf>
    <xf numFmtId="0" fontId="0" fillId="0" borderId="0" xfId="0" applyAlignment="1">
      <alignment horizontal="left" vertical="top" wrapText="1"/>
    </xf>
    <xf numFmtId="0" fontId="5" fillId="0" borderId="0" xfId="0" applyFont="1" applyAlignment="1">
      <alignment horizontal="left" vertical="top" wrapText="1"/>
    </xf>
    <xf numFmtId="0" fontId="0" fillId="0" borderId="0" xfId="0" applyAlignment="1">
      <alignment horizontal="left" vertical="top"/>
    </xf>
    <xf numFmtId="0" fontId="5" fillId="0" borderId="0" xfId="0" applyFont="1" applyAlignment="1">
      <alignment horizontal="left" vertical="top"/>
    </xf>
    <xf numFmtId="0" fontId="5" fillId="0" borderId="0" xfId="0" applyFont="1" applyAlignment="1">
      <alignment horizontal="left" wrapText="1"/>
    </xf>
  </cellXfs>
  <cellStyles count="2">
    <cellStyle name="Prozent" xfId="1" builtinId="5"/>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EF1D54-0637-4B1B-9594-C55C45C27D1B}">
  <dimension ref="A1:J139"/>
  <sheetViews>
    <sheetView tabSelected="1" view="pageLayout" topLeftCell="A55" zoomScale="85" zoomScaleNormal="100" zoomScalePageLayoutView="85" workbookViewId="0">
      <selection activeCell="A141" sqref="A141"/>
    </sheetView>
  </sheetViews>
  <sheetFormatPr baseColWidth="10" defaultRowHeight="14.5" x14ac:dyDescent="0.35"/>
  <cols>
    <col min="1" max="1" width="27.7265625" customWidth="1"/>
    <col min="2" max="2" width="25" customWidth="1"/>
    <col min="3" max="3" width="8.453125" customWidth="1"/>
    <col min="4" max="4" width="4.1796875" customWidth="1"/>
    <col min="5" max="5" width="14" customWidth="1"/>
    <col min="6" max="6" width="27.453125" customWidth="1"/>
    <col min="7" max="7" width="17.6328125" customWidth="1"/>
    <col min="8" max="8" width="27.26953125" customWidth="1"/>
    <col min="9" max="9" width="14" customWidth="1"/>
  </cols>
  <sheetData>
    <row r="1" spans="1:10" ht="21" x14ac:dyDescent="0.5">
      <c r="A1" s="26" t="s">
        <v>39</v>
      </c>
      <c r="B1" s="26"/>
      <c r="C1" s="26"/>
      <c r="D1" s="26"/>
      <c r="E1" s="26"/>
      <c r="F1" s="6" t="s">
        <v>4</v>
      </c>
    </row>
    <row r="3" spans="1:10" ht="15" thickBot="1" x14ac:dyDescent="0.4">
      <c r="F3" s="8" t="s">
        <v>5</v>
      </c>
      <c r="G3" s="8"/>
      <c r="H3" s="8"/>
      <c r="I3" s="8" t="s">
        <v>6</v>
      </c>
      <c r="J3" s="14"/>
    </row>
    <row r="4" spans="1:10" x14ac:dyDescent="0.35">
      <c r="A4" s="28" t="s">
        <v>0</v>
      </c>
      <c r="B4" s="28" t="s">
        <v>1</v>
      </c>
      <c r="F4" s="10" t="s">
        <v>8</v>
      </c>
      <c r="G4" s="43">
        <v>31154394</v>
      </c>
      <c r="H4" s="11" t="s">
        <v>16</v>
      </c>
      <c r="I4" s="43">
        <v>50659553</v>
      </c>
    </row>
    <row r="5" spans="1:10" x14ac:dyDescent="0.35">
      <c r="F5" s="10" t="s">
        <v>9</v>
      </c>
      <c r="G5" s="43">
        <v>49119393</v>
      </c>
      <c r="H5" s="11" t="s">
        <v>24</v>
      </c>
      <c r="I5" s="43">
        <v>11984087</v>
      </c>
    </row>
    <row r="6" spans="1:10" ht="15" thickBot="1" x14ac:dyDescent="0.4">
      <c r="A6" s="27" t="s">
        <v>2</v>
      </c>
      <c r="B6" s="2" t="s">
        <v>14</v>
      </c>
      <c r="C6" s="4" t="s">
        <v>29</v>
      </c>
      <c r="D6" s="18"/>
      <c r="F6" s="10" t="s">
        <v>10</v>
      </c>
      <c r="G6" s="43">
        <v>44365474</v>
      </c>
      <c r="H6" s="21" t="s">
        <v>15</v>
      </c>
      <c r="I6" s="50">
        <f>SUM(I4:I5)</f>
        <v>62643640</v>
      </c>
    </row>
    <row r="7" spans="1:10" x14ac:dyDescent="0.35">
      <c r="A7" s="27"/>
      <c r="B7" s="1" t="s">
        <v>3</v>
      </c>
      <c r="C7" s="4"/>
      <c r="D7" s="18"/>
      <c r="F7" s="19" t="s">
        <v>7</v>
      </c>
      <c r="G7" s="44">
        <f>SUM(G4:G6)</f>
        <v>124639261</v>
      </c>
      <c r="H7" s="11"/>
      <c r="I7" s="10"/>
    </row>
    <row r="8" spans="1:10" x14ac:dyDescent="0.35">
      <c r="H8" s="11"/>
      <c r="I8" s="10"/>
    </row>
    <row r="9" spans="1:10" ht="15" thickBot="1" x14ac:dyDescent="0.4">
      <c r="A9" s="27" t="s">
        <v>2</v>
      </c>
      <c r="B9" s="42">
        <f>I6+I11</f>
        <v>73760208</v>
      </c>
      <c r="C9" s="4" t="s">
        <v>30</v>
      </c>
      <c r="D9" s="4" t="s">
        <v>31</v>
      </c>
      <c r="E9" s="29">
        <f>B9/B10</f>
        <v>0.50329231121358031</v>
      </c>
      <c r="F9" s="10"/>
      <c r="G9" s="10"/>
      <c r="H9" s="11" t="s">
        <v>18</v>
      </c>
      <c r="I9" s="43">
        <v>5054471</v>
      </c>
    </row>
    <row r="10" spans="1:10" ht="15" thickBot="1" x14ac:dyDescent="0.4">
      <c r="A10" s="27"/>
      <c r="B10" s="41">
        <f>G21</f>
        <v>146555404</v>
      </c>
      <c r="C10" s="4"/>
      <c r="D10" s="4"/>
      <c r="E10" s="30"/>
      <c r="F10" s="10" t="s">
        <v>12</v>
      </c>
      <c r="G10" s="43">
        <v>16320508</v>
      </c>
      <c r="H10" s="11" t="s">
        <v>25</v>
      </c>
      <c r="I10" s="43">
        <v>6062097</v>
      </c>
    </row>
    <row r="11" spans="1:10" ht="15" thickTop="1" x14ac:dyDescent="0.35">
      <c r="F11" s="10" t="s">
        <v>23</v>
      </c>
      <c r="G11" s="43">
        <v>4032292</v>
      </c>
      <c r="H11" s="22" t="s">
        <v>17</v>
      </c>
      <c r="I11" s="49">
        <f>SUM(I9:I10)</f>
        <v>11116568</v>
      </c>
    </row>
    <row r="12" spans="1:10" x14ac:dyDescent="0.35">
      <c r="A12" s="62" t="s">
        <v>100</v>
      </c>
      <c r="B12" s="61"/>
      <c r="C12" s="61"/>
      <c r="D12" s="61"/>
      <c r="E12" s="61"/>
      <c r="F12" s="10" t="s">
        <v>13</v>
      </c>
      <c r="G12" s="43">
        <v>1563343</v>
      </c>
      <c r="H12" s="9"/>
      <c r="I12" s="10"/>
    </row>
    <row r="13" spans="1:10" x14ac:dyDescent="0.35">
      <c r="A13" s="61"/>
      <c r="B13" s="61"/>
      <c r="C13" s="61"/>
      <c r="D13" s="61"/>
      <c r="E13" s="61"/>
      <c r="F13" s="20" t="s">
        <v>11</v>
      </c>
      <c r="G13" s="45">
        <f>SUM(G10:G12)</f>
        <v>21916143</v>
      </c>
      <c r="H13" s="11" t="s">
        <v>20</v>
      </c>
      <c r="I13" s="43">
        <v>579105</v>
      </c>
    </row>
    <row r="14" spans="1:10" x14ac:dyDescent="0.35">
      <c r="H14" s="11" t="s">
        <v>26</v>
      </c>
      <c r="I14" s="43">
        <v>156233834</v>
      </c>
    </row>
    <row r="15" spans="1:10" ht="15" thickBot="1" x14ac:dyDescent="0.4">
      <c r="A15" s="27" t="s">
        <v>32</v>
      </c>
      <c r="B15" s="2" t="s">
        <v>19</v>
      </c>
      <c r="C15" s="4" t="s">
        <v>30</v>
      </c>
      <c r="D15" s="1"/>
      <c r="E15" s="1"/>
      <c r="H15" s="11" t="s">
        <v>27</v>
      </c>
      <c r="I15" s="43">
        <v>-97356095</v>
      </c>
    </row>
    <row r="16" spans="1:10" x14ac:dyDescent="0.35">
      <c r="A16" s="27"/>
      <c r="B16" s="1" t="s">
        <v>3</v>
      </c>
      <c r="C16" s="4"/>
      <c r="D16" s="1"/>
      <c r="E16" s="1"/>
      <c r="F16" s="10"/>
      <c r="G16" s="10"/>
      <c r="H16" s="11" t="s">
        <v>22</v>
      </c>
      <c r="I16" s="43">
        <v>12631688</v>
      </c>
    </row>
    <row r="17" spans="1:9" x14ac:dyDescent="0.35">
      <c r="F17" s="10"/>
      <c r="G17" s="10"/>
      <c r="H17" s="17" t="s">
        <v>28</v>
      </c>
      <c r="I17" s="43">
        <v>706664</v>
      </c>
    </row>
    <row r="18" spans="1:9" ht="15" thickBot="1" x14ac:dyDescent="0.4">
      <c r="A18" s="27" t="s">
        <v>32</v>
      </c>
      <c r="B18" s="42">
        <f>I18</f>
        <v>72795196</v>
      </c>
      <c r="C18" s="4" t="s">
        <v>30</v>
      </c>
      <c r="D18" s="4" t="s">
        <v>31</v>
      </c>
      <c r="E18" s="29">
        <f>B18/B19</f>
        <v>0.49670768878641963</v>
      </c>
      <c r="F18" s="10"/>
      <c r="G18" s="10"/>
      <c r="H18" s="23" t="s">
        <v>19</v>
      </c>
      <c r="I18" s="48">
        <f>SUM(I13:I17)</f>
        <v>72795196</v>
      </c>
    </row>
    <row r="19" spans="1:9" ht="15" thickBot="1" x14ac:dyDescent="0.4">
      <c r="A19" s="27"/>
      <c r="B19" s="41">
        <f>G21</f>
        <v>146555404</v>
      </c>
      <c r="C19" s="4"/>
      <c r="D19" s="4"/>
      <c r="E19" s="30"/>
      <c r="F19" s="10"/>
      <c r="G19" s="10"/>
      <c r="H19" s="9"/>
      <c r="I19" s="10"/>
    </row>
    <row r="20" spans="1:9" ht="15" thickTop="1" x14ac:dyDescent="0.35">
      <c r="F20" s="12"/>
      <c r="G20" s="12"/>
      <c r="H20" s="13"/>
      <c r="I20" s="12"/>
    </row>
    <row r="21" spans="1:9" x14ac:dyDescent="0.35">
      <c r="A21" s="62" t="s">
        <v>99</v>
      </c>
      <c r="B21" s="61"/>
      <c r="C21" s="61"/>
      <c r="D21" s="61"/>
      <c r="E21" s="61"/>
      <c r="F21" s="15" t="s">
        <v>21</v>
      </c>
      <c r="G21" s="46">
        <f>SUM(G7+G13)</f>
        <v>146555404</v>
      </c>
      <c r="H21" s="16" t="s">
        <v>21</v>
      </c>
      <c r="I21" s="47">
        <f>SUM(I6+I11+I18)</f>
        <v>146555404</v>
      </c>
    </row>
    <row r="22" spans="1:9" x14ac:dyDescent="0.35">
      <c r="A22" s="61"/>
      <c r="B22" s="61"/>
      <c r="C22" s="61"/>
      <c r="D22" s="61"/>
      <c r="E22" s="61"/>
    </row>
    <row r="24" spans="1:9" ht="15" thickBot="1" x14ac:dyDescent="0.4">
      <c r="A24" s="27" t="s">
        <v>34</v>
      </c>
      <c r="B24" s="2" t="s">
        <v>11</v>
      </c>
      <c r="C24" s="4" t="s">
        <v>30</v>
      </c>
    </row>
    <row r="25" spans="1:9" x14ac:dyDescent="0.35">
      <c r="A25" s="27"/>
      <c r="B25" s="1" t="s">
        <v>33</v>
      </c>
      <c r="C25" s="4"/>
    </row>
    <row r="27" spans="1:9" ht="15" thickBot="1" x14ac:dyDescent="0.4">
      <c r="A27" s="27" t="s">
        <v>34</v>
      </c>
      <c r="B27" s="42">
        <f>G13</f>
        <v>21916143</v>
      </c>
      <c r="C27" s="4" t="s">
        <v>30</v>
      </c>
      <c r="D27" s="4" t="s">
        <v>31</v>
      </c>
      <c r="E27" s="29">
        <f>B27/B28</f>
        <v>0.14954169141384918</v>
      </c>
    </row>
    <row r="28" spans="1:9" ht="15" thickBot="1" x14ac:dyDescent="0.4">
      <c r="A28" s="27"/>
      <c r="B28" s="41">
        <f>G21</f>
        <v>146555404</v>
      </c>
      <c r="C28" s="4"/>
      <c r="D28" s="4"/>
      <c r="E28" s="30"/>
    </row>
    <row r="29" spans="1:9" ht="15" thickTop="1" x14ac:dyDescent="0.35"/>
    <row r="30" spans="1:9" x14ac:dyDescent="0.35">
      <c r="A30" s="64" t="s">
        <v>101</v>
      </c>
      <c r="B30" s="63"/>
      <c r="C30" s="63"/>
      <c r="D30" s="63"/>
      <c r="E30" s="63"/>
    </row>
    <row r="31" spans="1:9" x14ac:dyDescent="0.35">
      <c r="A31" s="63"/>
      <c r="B31" s="63"/>
      <c r="C31" s="63"/>
      <c r="D31" s="63"/>
      <c r="E31" s="63"/>
    </row>
    <row r="33" spans="1:5" ht="15" thickBot="1" x14ac:dyDescent="0.4">
      <c r="A33" s="27" t="s">
        <v>35</v>
      </c>
      <c r="B33" s="24" t="s">
        <v>36</v>
      </c>
      <c r="C33" s="4" t="s">
        <v>30</v>
      </c>
    </row>
    <row r="34" spans="1:5" x14ac:dyDescent="0.35">
      <c r="A34" s="27"/>
      <c r="B34" s="25" t="s">
        <v>37</v>
      </c>
      <c r="C34" s="4"/>
    </row>
    <row r="36" spans="1:5" ht="15" thickBot="1" x14ac:dyDescent="0.4">
      <c r="A36" s="27" t="s">
        <v>35</v>
      </c>
      <c r="B36" s="42">
        <f>G4+G5</f>
        <v>80273787</v>
      </c>
      <c r="C36" s="4" t="s">
        <v>30</v>
      </c>
      <c r="D36" s="4" t="s">
        <v>31</v>
      </c>
      <c r="E36" s="29">
        <f>B36/B37</f>
        <v>1.5845735354198645</v>
      </c>
    </row>
    <row r="37" spans="1:5" ht="15" thickBot="1" x14ac:dyDescent="0.4">
      <c r="A37" s="27"/>
      <c r="B37" s="41">
        <f>I4</f>
        <v>50659553</v>
      </c>
      <c r="C37" s="4"/>
      <c r="D37" s="4"/>
      <c r="E37" s="30"/>
    </row>
    <row r="38" spans="1:5" ht="15" thickTop="1" x14ac:dyDescent="0.35"/>
    <row r="39" spans="1:5" x14ac:dyDescent="0.35">
      <c r="A39" s="65" t="s">
        <v>102</v>
      </c>
      <c r="B39" s="37"/>
      <c r="C39" s="37"/>
      <c r="D39" s="37"/>
      <c r="E39" s="37"/>
    </row>
    <row r="40" spans="1:5" ht="20.5" customHeight="1" x14ac:dyDescent="0.35">
      <c r="A40" s="37"/>
      <c r="B40" s="37"/>
      <c r="C40" s="37"/>
      <c r="D40" s="37"/>
      <c r="E40" s="37"/>
    </row>
    <row r="42" spans="1:5" ht="15" thickBot="1" x14ac:dyDescent="0.4">
      <c r="A42" s="27" t="s">
        <v>38</v>
      </c>
      <c r="B42" s="2" t="s">
        <v>19</v>
      </c>
      <c r="C42" s="4" t="s">
        <v>30</v>
      </c>
    </row>
    <row r="43" spans="1:5" x14ac:dyDescent="0.35">
      <c r="A43" s="27"/>
      <c r="B43" s="1" t="s">
        <v>11</v>
      </c>
      <c r="C43" s="4"/>
    </row>
    <row r="45" spans="1:5" ht="15" thickBot="1" x14ac:dyDescent="0.4">
      <c r="A45" s="27" t="s">
        <v>38</v>
      </c>
      <c r="B45" s="42">
        <f>I18</f>
        <v>72795196</v>
      </c>
      <c r="C45" s="4" t="s">
        <v>30</v>
      </c>
      <c r="D45" s="4" t="s">
        <v>31</v>
      </c>
      <c r="E45" s="29">
        <f>B45/B46</f>
        <v>3.3215331730587812</v>
      </c>
    </row>
    <row r="46" spans="1:5" ht="15" thickBot="1" x14ac:dyDescent="0.4">
      <c r="A46" s="27"/>
      <c r="B46" s="41">
        <f>G13</f>
        <v>21916143</v>
      </c>
      <c r="C46" s="4"/>
      <c r="D46" s="4"/>
      <c r="E46" s="30"/>
    </row>
    <row r="47" spans="1:5" ht="15" thickTop="1" x14ac:dyDescent="0.35"/>
    <row r="48" spans="1:5" x14ac:dyDescent="0.35">
      <c r="A48" s="59" t="s">
        <v>103</v>
      </c>
      <c r="B48" s="3"/>
      <c r="C48" s="3"/>
      <c r="D48" s="3"/>
      <c r="E48" s="3"/>
    </row>
    <row r="49" spans="1:8" ht="21" x14ac:dyDescent="0.5">
      <c r="A49" s="26" t="s">
        <v>54</v>
      </c>
      <c r="B49" s="26"/>
      <c r="C49" s="26"/>
      <c r="D49" s="26"/>
      <c r="E49" s="26"/>
      <c r="F49" s="6" t="s">
        <v>40</v>
      </c>
    </row>
    <row r="51" spans="1:8" ht="15" thickBot="1" x14ac:dyDescent="0.4">
      <c r="A51" s="5" t="s">
        <v>60</v>
      </c>
      <c r="B51" s="2" t="s">
        <v>55</v>
      </c>
      <c r="C51" s="4" t="s">
        <v>30</v>
      </c>
    </row>
    <row r="52" spans="1:8" x14ac:dyDescent="0.35">
      <c r="A52" s="5"/>
      <c r="B52" s="1" t="s">
        <v>56</v>
      </c>
      <c r="C52" s="4"/>
      <c r="F52" s="31" t="s">
        <v>41</v>
      </c>
      <c r="G52" s="31"/>
      <c r="H52" s="51">
        <v>311044478</v>
      </c>
    </row>
    <row r="53" spans="1:8" ht="15" thickBot="1" x14ac:dyDescent="0.4">
      <c r="F53" s="32" t="s">
        <v>42</v>
      </c>
      <c r="G53" s="32"/>
      <c r="H53" s="52">
        <v>-8821909</v>
      </c>
    </row>
    <row r="54" spans="1:8" x14ac:dyDescent="0.35">
      <c r="A54" s="37" t="s">
        <v>57</v>
      </c>
      <c r="B54" s="37"/>
      <c r="C54" s="37"/>
      <c r="D54" s="37"/>
      <c r="E54" s="37"/>
      <c r="F54" s="33" t="s">
        <v>43</v>
      </c>
      <c r="G54" s="33"/>
      <c r="H54" s="47">
        <f>SUM(H52:H53)</f>
        <v>302222569</v>
      </c>
    </row>
    <row r="55" spans="1:8" x14ac:dyDescent="0.35">
      <c r="A55" s="37"/>
      <c r="B55" s="37"/>
      <c r="C55" s="37"/>
      <c r="D55" s="37"/>
      <c r="E55" s="37"/>
      <c r="F55" s="34"/>
      <c r="G55" s="34"/>
    </row>
    <row r="56" spans="1:8" x14ac:dyDescent="0.35">
      <c r="F56" s="31" t="s">
        <v>44</v>
      </c>
      <c r="G56" s="31"/>
      <c r="H56" s="51">
        <v>154627745</v>
      </c>
    </row>
    <row r="57" spans="1:8" x14ac:dyDescent="0.35">
      <c r="F57" s="31" t="s">
        <v>45</v>
      </c>
      <c r="G57" s="31"/>
      <c r="H57" s="51">
        <v>111386864</v>
      </c>
    </row>
    <row r="58" spans="1:8" ht="15" thickBot="1" x14ac:dyDescent="0.4">
      <c r="F58" s="32" t="s">
        <v>46</v>
      </c>
      <c r="G58" s="32"/>
      <c r="H58" s="52">
        <v>18284013</v>
      </c>
    </row>
    <row r="59" spans="1:8" ht="15" thickBot="1" x14ac:dyDescent="0.4">
      <c r="A59" s="5" t="s">
        <v>58</v>
      </c>
      <c r="B59" s="2" t="s">
        <v>59</v>
      </c>
      <c r="C59" s="4" t="s">
        <v>30</v>
      </c>
      <c r="F59" s="33" t="s">
        <v>47</v>
      </c>
      <c r="G59" s="33"/>
      <c r="H59" s="47">
        <f>SUM(H54-H56-H57-H58)</f>
        <v>17923947</v>
      </c>
    </row>
    <row r="60" spans="1:8" x14ac:dyDescent="0.35">
      <c r="A60" s="5"/>
      <c r="B60" s="1" t="s">
        <v>43</v>
      </c>
      <c r="C60" s="4"/>
      <c r="F60" s="34"/>
      <c r="G60" s="34"/>
    </row>
    <row r="61" spans="1:8" x14ac:dyDescent="0.35">
      <c r="F61" s="31" t="s">
        <v>48</v>
      </c>
      <c r="G61" s="31"/>
      <c r="H61" s="51">
        <v>2403991</v>
      </c>
    </row>
    <row r="62" spans="1:8" ht="15" thickBot="1" x14ac:dyDescent="0.4">
      <c r="A62" s="5" t="s">
        <v>58</v>
      </c>
      <c r="B62" s="42">
        <f>H70</f>
        <v>12550291</v>
      </c>
      <c r="C62" s="4" t="s">
        <v>30</v>
      </c>
      <c r="D62" s="4" t="s">
        <v>31</v>
      </c>
      <c r="E62" s="29">
        <f>B62/B63</f>
        <v>4.1526650512986672E-2</v>
      </c>
      <c r="F62" s="32" t="s">
        <v>49</v>
      </c>
      <c r="G62" s="32"/>
      <c r="H62" s="52">
        <v>531241</v>
      </c>
    </row>
    <row r="63" spans="1:8" ht="15" thickBot="1" x14ac:dyDescent="0.4">
      <c r="A63" s="5"/>
      <c r="B63" s="41">
        <f>H54</f>
        <v>302222569</v>
      </c>
      <c r="C63" s="4"/>
      <c r="D63" s="4"/>
      <c r="E63" s="30"/>
      <c r="F63" s="33" t="s">
        <v>50</v>
      </c>
      <c r="G63" s="33"/>
      <c r="H63" s="47">
        <f>SUM(H59-H61-H62)</f>
        <v>14988715</v>
      </c>
    </row>
    <row r="64" spans="1:8" ht="15" thickTop="1" x14ac:dyDescent="0.35">
      <c r="F64" s="34"/>
      <c r="G64" s="34"/>
    </row>
    <row r="65" spans="1:8" ht="15" thickBot="1" x14ac:dyDescent="0.4">
      <c r="A65" s="60" t="s">
        <v>104</v>
      </c>
      <c r="B65" s="61"/>
      <c r="C65" s="61"/>
      <c r="D65" s="61"/>
      <c r="E65" s="61"/>
      <c r="F65" s="35" t="s">
        <v>51</v>
      </c>
      <c r="G65" s="35"/>
      <c r="H65" s="52">
        <v>320548</v>
      </c>
    </row>
    <row r="66" spans="1:8" x14ac:dyDescent="0.35">
      <c r="A66" s="61"/>
      <c r="B66" s="61"/>
      <c r="C66" s="61"/>
      <c r="D66" s="61"/>
      <c r="E66" s="61"/>
      <c r="F66" s="33" t="s">
        <v>52</v>
      </c>
      <c r="G66" s="33"/>
      <c r="H66" s="47">
        <f>SUM(H63-H65)</f>
        <v>14668167</v>
      </c>
    </row>
    <row r="67" spans="1:8" x14ac:dyDescent="0.35">
      <c r="F67" s="34"/>
      <c r="G67" s="34"/>
    </row>
    <row r="68" spans="1:8" ht="21" x14ac:dyDescent="0.5">
      <c r="A68" s="26" t="s">
        <v>62</v>
      </c>
      <c r="B68" s="26"/>
      <c r="C68" s="26"/>
      <c r="D68" s="26"/>
      <c r="E68" s="26"/>
      <c r="F68" s="31" t="s">
        <v>53</v>
      </c>
      <c r="G68" s="31"/>
      <c r="H68" s="51">
        <v>2117876</v>
      </c>
    </row>
    <row r="69" spans="1:8" ht="15" thickBot="1" x14ac:dyDescent="0.4">
      <c r="F69" s="35"/>
      <c r="G69" s="35"/>
      <c r="H69" s="8"/>
    </row>
    <row r="70" spans="1:8" ht="15" thickBot="1" x14ac:dyDescent="0.4">
      <c r="A70" s="27" t="s">
        <v>61</v>
      </c>
      <c r="B70" s="38" t="s">
        <v>59</v>
      </c>
      <c r="C70" s="4" t="s">
        <v>30</v>
      </c>
      <c r="F70" s="36" t="s">
        <v>22</v>
      </c>
      <c r="G70" s="36"/>
      <c r="H70" s="53">
        <f>SUM(H66-H68)</f>
        <v>12550291</v>
      </c>
    </row>
    <row r="71" spans="1:8" x14ac:dyDescent="0.35">
      <c r="A71" s="27"/>
      <c r="B71" s="18" t="s">
        <v>19</v>
      </c>
      <c r="C71" s="4"/>
    </row>
    <row r="73" spans="1:8" ht="15" thickBot="1" x14ac:dyDescent="0.4">
      <c r="A73" s="27" t="s">
        <v>61</v>
      </c>
      <c r="B73" s="42">
        <f>H70</f>
        <v>12550291</v>
      </c>
      <c r="C73" s="4" t="s">
        <v>30</v>
      </c>
      <c r="D73" s="4" t="s">
        <v>31</v>
      </c>
      <c r="E73" s="39">
        <f>B73/B74</f>
        <v>0.17240548401023606</v>
      </c>
    </row>
    <row r="74" spans="1:8" ht="15" thickBot="1" x14ac:dyDescent="0.4">
      <c r="A74" s="27"/>
      <c r="B74" s="41">
        <f>I18</f>
        <v>72795196</v>
      </c>
      <c r="C74" s="4"/>
      <c r="D74" s="4"/>
      <c r="E74" s="40"/>
    </row>
    <row r="75" spans="1:8" ht="15" thickTop="1" x14ac:dyDescent="0.35"/>
    <row r="76" spans="1:8" x14ac:dyDescent="0.35">
      <c r="A76" s="60" t="s">
        <v>105</v>
      </c>
      <c r="B76" s="61"/>
      <c r="C76" s="61"/>
      <c r="D76" s="61"/>
      <c r="E76" s="61"/>
    </row>
    <row r="77" spans="1:8" x14ac:dyDescent="0.35">
      <c r="A77" s="61"/>
      <c r="B77" s="61"/>
      <c r="C77" s="61"/>
      <c r="D77" s="61"/>
      <c r="E77" s="61"/>
    </row>
    <row r="78" spans="1:8" x14ac:dyDescent="0.35">
      <c r="A78" s="61"/>
      <c r="B78" s="61"/>
      <c r="C78" s="61"/>
      <c r="D78" s="61"/>
      <c r="E78" s="61"/>
    </row>
    <row r="79" spans="1:8" x14ac:dyDescent="0.35">
      <c r="A79" s="61"/>
      <c r="B79" s="61"/>
      <c r="C79" s="61"/>
      <c r="D79" s="61"/>
      <c r="E79" s="61"/>
    </row>
    <row r="81" spans="1:5" ht="15" thickBot="1" x14ac:dyDescent="0.4">
      <c r="A81" s="5" t="s">
        <v>63</v>
      </c>
      <c r="B81" s="2" t="s">
        <v>64</v>
      </c>
      <c r="C81" s="4" t="s">
        <v>30</v>
      </c>
    </row>
    <row r="82" spans="1:5" x14ac:dyDescent="0.35">
      <c r="A82" s="5"/>
      <c r="B82" s="1" t="s">
        <v>3</v>
      </c>
      <c r="C82" s="4"/>
    </row>
    <row r="84" spans="1:5" ht="15" thickBot="1" x14ac:dyDescent="0.4">
      <c r="A84" s="5" t="s">
        <v>63</v>
      </c>
      <c r="B84" s="42">
        <f>H63</f>
        <v>14988715</v>
      </c>
      <c r="C84" s="4" t="s">
        <v>30</v>
      </c>
      <c r="D84" s="18" t="s">
        <v>31</v>
      </c>
      <c r="E84" s="29">
        <f>B84/B85</f>
        <v>0.10227336959884469</v>
      </c>
    </row>
    <row r="85" spans="1:5" ht="15" thickBot="1" x14ac:dyDescent="0.4">
      <c r="A85" s="5"/>
      <c r="B85" s="41">
        <f>G21</f>
        <v>146555404</v>
      </c>
      <c r="C85" s="4"/>
      <c r="D85" s="18"/>
      <c r="E85" s="30"/>
    </row>
    <row r="86" spans="1:5" ht="15" thickTop="1" x14ac:dyDescent="0.35"/>
    <row r="87" spans="1:5" x14ac:dyDescent="0.35">
      <c r="A87" s="60" t="s">
        <v>106</v>
      </c>
      <c r="B87" s="61"/>
      <c r="C87" s="61"/>
      <c r="D87" s="61"/>
      <c r="E87" s="61"/>
    </row>
    <row r="88" spans="1:5" x14ac:dyDescent="0.35">
      <c r="A88" s="61"/>
      <c r="B88" s="61"/>
      <c r="C88" s="61"/>
      <c r="D88" s="61"/>
      <c r="E88" s="61"/>
    </row>
    <row r="89" spans="1:5" x14ac:dyDescent="0.35">
      <c r="A89" s="61"/>
      <c r="B89" s="61"/>
      <c r="C89" s="61"/>
      <c r="D89" s="61"/>
      <c r="E89" s="61"/>
    </row>
    <row r="90" spans="1:5" x14ac:dyDescent="0.35">
      <c r="A90" s="61"/>
      <c r="B90" s="61"/>
      <c r="C90" s="61"/>
      <c r="D90" s="61"/>
      <c r="E90" s="61"/>
    </row>
    <row r="97" spans="1:8" ht="21" x14ac:dyDescent="0.5">
      <c r="A97" s="26" t="s">
        <v>81</v>
      </c>
      <c r="B97" s="26"/>
      <c r="C97" s="26"/>
      <c r="D97" s="26"/>
      <c r="E97" s="26"/>
      <c r="F97" s="6" t="s">
        <v>65</v>
      </c>
    </row>
    <row r="99" spans="1:8" ht="15" thickBot="1" x14ac:dyDescent="0.4">
      <c r="A99" s="5" t="s">
        <v>82</v>
      </c>
      <c r="B99" s="54" t="s">
        <v>83</v>
      </c>
    </row>
    <row r="100" spans="1:8" x14ac:dyDescent="0.35">
      <c r="A100" s="5"/>
      <c r="B100" s="1" t="s">
        <v>84</v>
      </c>
      <c r="F100" t="s">
        <v>68</v>
      </c>
      <c r="H100" s="51">
        <v>12550291</v>
      </c>
    </row>
    <row r="101" spans="1:8" x14ac:dyDescent="0.35">
      <c r="F101" t="s">
        <v>66</v>
      </c>
      <c r="H101" s="51">
        <v>3244756</v>
      </c>
    </row>
    <row r="102" spans="1:8" ht="15" thickBot="1" x14ac:dyDescent="0.4">
      <c r="A102" s="5" t="s">
        <v>82</v>
      </c>
      <c r="B102" s="42">
        <f>I11+I6-G4-G5</f>
        <v>-6513579</v>
      </c>
      <c r="C102" s="3"/>
      <c r="D102" s="4" t="s">
        <v>31</v>
      </c>
      <c r="E102" s="55">
        <f>B102/B103</f>
        <v>-0.59601335178159942</v>
      </c>
      <c r="F102" s="8" t="s">
        <v>67</v>
      </c>
      <c r="G102" s="8"/>
      <c r="H102" s="52">
        <v>-4866468</v>
      </c>
    </row>
    <row r="103" spans="1:8" ht="15" thickBot="1" x14ac:dyDescent="0.4">
      <c r="A103" s="5"/>
      <c r="B103" s="41">
        <f>H103</f>
        <v>10928579</v>
      </c>
      <c r="C103" s="3"/>
      <c r="D103" s="4"/>
      <c r="E103" s="56"/>
      <c r="F103" s="7" t="s">
        <v>69</v>
      </c>
      <c r="G103" s="7"/>
      <c r="H103" s="47">
        <f>SUM(H100:H102)</f>
        <v>10928579</v>
      </c>
    </row>
    <row r="104" spans="1:8" ht="15" thickTop="1" x14ac:dyDescent="0.35"/>
    <row r="105" spans="1:8" x14ac:dyDescent="0.35">
      <c r="A105" s="62" t="s">
        <v>98</v>
      </c>
      <c r="B105" s="61"/>
      <c r="C105" s="61"/>
      <c r="D105" s="61"/>
      <c r="E105" s="61"/>
    </row>
    <row r="106" spans="1:8" x14ac:dyDescent="0.35">
      <c r="A106" s="61"/>
      <c r="B106" s="61"/>
      <c r="C106" s="61"/>
      <c r="D106" s="61"/>
      <c r="E106" s="61"/>
    </row>
    <row r="107" spans="1:8" x14ac:dyDescent="0.35">
      <c r="F107" t="s">
        <v>70</v>
      </c>
      <c r="H107" s="51">
        <v>-1529744</v>
      </c>
    </row>
    <row r="108" spans="1:8" ht="15" thickBot="1" x14ac:dyDescent="0.4">
      <c r="A108" s="5" t="s">
        <v>85</v>
      </c>
      <c r="B108" s="2" t="s">
        <v>86</v>
      </c>
      <c r="C108" s="4" t="s">
        <v>30</v>
      </c>
      <c r="F108" t="s">
        <v>71</v>
      </c>
      <c r="H108" s="51">
        <v>241855</v>
      </c>
    </row>
    <row r="109" spans="1:8" x14ac:dyDescent="0.35">
      <c r="A109" s="5"/>
      <c r="B109" s="1" t="s">
        <v>87</v>
      </c>
      <c r="C109" s="4"/>
      <c r="F109" t="s">
        <v>72</v>
      </c>
      <c r="H109" s="51">
        <v>-453660</v>
      </c>
    </row>
    <row r="110" spans="1:8" ht="15" thickBot="1" x14ac:dyDescent="0.4">
      <c r="F110" s="8" t="s">
        <v>73</v>
      </c>
      <c r="G110" s="8"/>
      <c r="H110" s="52">
        <v>437893</v>
      </c>
    </row>
    <row r="111" spans="1:8" ht="15" thickBot="1" x14ac:dyDescent="0.4">
      <c r="A111" s="5" t="s">
        <v>85</v>
      </c>
      <c r="B111" s="42">
        <f>H103</f>
        <v>10928579</v>
      </c>
      <c r="C111" s="4" t="s">
        <v>30</v>
      </c>
      <c r="D111" s="4" t="s">
        <v>31</v>
      </c>
      <c r="E111" s="29">
        <f>B111/B112</f>
        <v>3.6160697846493388E-2</v>
      </c>
      <c r="F111" s="7" t="s">
        <v>74</v>
      </c>
      <c r="G111" s="7"/>
      <c r="H111" s="47">
        <f ca="1">SUM(H107:H111)</f>
        <v>-1303656</v>
      </c>
    </row>
    <row r="112" spans="1:8" ht="15" thickBot="1" x14ac:dyDescent="0.4">
      <c r="A112" s="5"/>
      <c r="B112" s="41">
        <f>H54</f>
        <v>302222569</v>
      </c>
      <c r="C112" s="4"/>
      <c r="D112" s="4"/>
      <c r="E112" s="30"/>
    </row>
    <row r="113" spans="1:8" ht="15" thickTop="1" x14ac:dyDescent="0.35"/>
    <row r="114" spans="1:8" ht="14.5" customHeight="1" x14ac:dyDescent="0.35">
      <c r="A114" s="60" t="s">
        <v>97</v>
      </c>
      <c r="B114" s="60"/>
      <c r="C114" s="60"/>
      <c r="D114" s="60"/>
      <c r="E114" s="60"/>
    </row>
    <row r="115" spans="1:8" x14ac:dyDescent="0.35">
      <c r="A115" s="60"/>
      <c r="B115" s="60"/>
      <c r="C115" s="60"/>
      <c r="D115" s="60"/>
      <c r="E115" s="60"/>
      <c r="F115" t="s">
        <v>75</v>
      </c>
      <c r="H115" s="51">
        <v>-567726</v>
      </c>
    </row>
    <row r="116" spans="1:8" ht="15" thickBot="1" x14ac:dyDescent="0.4">
      <c r="A116" s="60"/>
      <c r="B116" s="60"/>
      <c r="C116" s="60"/>
      <c r="D116" s="60"/>
      <c r="E116" s="60"/>
      <c r="F116" s="8" t="s">
        <v>76</v>
      </c>
      <c r="G116" s="8"/>
      <c r="H116" s="52">
        <v>-576574</v>
      </c>
    </row>
    <row r="117" spans="1:8" x14ac:dyDescent="0.35">
      <c r="F117" s="7" t="s">
        <v>77</v>
      </c>
      <c r="G117" s="7"/>
      <c r="H117" s="47">
        <f>SUM(H115:H116)</f>
        <v>-1144300</v>
      </c>
    </row>
    <row r="118" spans="1:8" ht="21" x14ac:dyDescent="0.5">
      <c r="A118" s="26" t="s">
        <v>88</v>
      </c>
      <c r="B118" s="26"/>
      <c r="C118" s="26"/>
      <c r="D118" s="26"/>
      <c r="E118" s="26"/>
    </row>
    <row r="119" spans="1:8" x14ac:dyDescent="0.35">
      <c r="F119" t="s">
        <v>78</v>
      </c>
      <c r="H119" s="51">
        <f>SUM(H100,H101,H102,H107,H108,H109,H110,H115,H116)</f>
        <v>8480623</v>
      </c>
    </row>
    <row r="120" spans="1:8" ht="15" thickBot="1" x14ac:dyDescent="0.4">
      <c r="A120" s="5" t="s">
        <v>89</v>
      </c>
      <c r="B120" s="2" t="s">
        <v>96</v>
      </c>
      <c r="C120" s="1" t="s">
        <v>95</v>
      </c>
      <c r="F120" t="s">
        <v>79</v>
      </c>
      <c r="H120" s="51">
        <f>G4</f>
        <v>31154394</v>
      </c>
    </row>
    <row r="121" spans="1:8" x14ac:dyDescent="0.35">
      <c r="A121" s="5"/>
      <c r="B121" s="1" t="s">
        <v>56</v>
      </c>
      <c r="F121" t="s">
        <v>80</v>
      </c>
      <c r="H121" s="51">
        <f>H120+H119</f>
        <v>39635017</v>
      </c>
    </row>
    <row r="123" spans="1:8" ht="15" thickBot="1" x14ac:dyDescent="0.4">
      <c r="A123" s="5" t="s">
        <v>89</v>
      </c>
      <c r="B123" s="42">
        <f>G5</f>
        <v>49119393</v>
      </c>
      <c r="C123" s="4" t="s">
        <v>90</v>
      </c>
      <c r="D123" s="4" t="s">
        <v>31</v>
      </c>
      <c r="E123" s="57">
        <f>B123/B124*360</f>
        <v>58.509798055485398</v>
      </c>
      <c r="H123" s="51"/>
    </row>
    <row r="124" spans="1:8" ht="15" thickBot="1" x14ac:dyDescent="0.4">
      <c r="A124" s="5"/>
      <c r="B124" s="41">
        <f>H54</f>
        <v>302222569</v>
      </c>
      <c r="C124" s="4"/>
      <c r="D124" s="4"/>
      <c r="E124" s="58"/>
    </row>
    <row r="125" spans="1:8" ht="15" thickTop="1" x14ac:dyDescent="0.35">
      <c r="E125" s="1" t="s">
        <v>91</v>
      </c>
    </row>
    <row r="126" spans="1:8" x14ac:dyDescent="0.35">
      <c r="A126" s="60" t="s">
        <v>107</v>
      </c>
      <c r="B126" s="61"/>
      <c r="C126" s="61"/>
      <c r="D126" s="61"/>
      <c r="E126" s="61"/>
    </row>
    <row r="127" spans="1:8" x14ac:dyDescent="0.35">
      <c r="A127" s="61"/>
      <c r="B127" s="61"/>
      <c r="C127" s="61"/>
      <c r="D127" s="61"/>
      <c r="E127" s="61"/>
    </row>
    <row r="128" spans="1:8" x14ac:dyDescent="0.35">
      <c r="A128" s="61"/>
      <c r="B128" s="61"/>
      <c r="C128" s="61"/>
      <c r="D128" s="61"/>
      <c r="E128" s="61"/>
    </row>
    <row r="130" spans="1:5" ht="15" thickBot="1" x14ac:dyDescent="0.4">
      <c r="A130" s="5" t="s">
        <v>92</v>
      </c>
      <c r="B130" s="38" t="s">
        <v>94</v>
      </c>
      <c r="C130" s="4" t="s">
        <v>95</v>
      </c>
    </row>
    <row r="131" spans="1:5" x14ac:dyDescent="0.35">
      <c r="A131" s="5"/>
      <c r="B131" s="18" t="s">
        <v>93</v>
      </c>
      <c r="C131" s="4"/>
    </row>
    <row r="133" spans="1:5" ht="15" thickBot="1" x14ac:dyDescent="0.4">
      <c r="A133" s="5" t="s">
        <v>92</v>
      </c>
      <c r="B133" s="42">
        <f>(I4+I5)/2</f>
        <v>31321820</v>
      </c>
      <c r="C133" s="4" t="s">
        <v>95</v>
      </c>
      <c r="D133" s="4" t="s">
        <v>31</v>
      </c>
      <c r="E133" s="57">
        <f>((I4+I5)/2)/H56*360</f>
        <v>72.922587081639207</v>
      </c>
    </row>
    <row r="134" spans="1:5" ht="15" thickBot="1" x14ac:dyDescent="0.4">
      <c r="A134" s="5"/>
      <c r="B134" s="41">
        <f>H56</f>
        <v>154627745</v>
      </c>
      <c r="C134" s="4"/>
      <c r="D134" s="4"/>
      <c r="E134" s="58"/>
    </row>
    <row r="135" spans="1:5" ht="15" thickTop="1" x14ac:dyDescent="0.35">
      <c r="E135" s="1" t="s">
        <v>91</v>
      </c>
    </row>
    <row r="137" spans="1:5" x14ac:dyDescent="0.35">
      <c r="A137" s="60" t="s">
        <v>108</v>
      </c>
      <c r="B137" s="61"/>
      <c r="C137" s="61"/>
      <c r="D137" s="61"/>
      <c r="E137" s="61"/>
    </row>
    <row r="138" spans="1:5" x14ac:dyDescent="0.35">
      <c r="A138" s="61"/>
      <c r="B138" s="61"/>
      <c r="C138" s="61"/>
      <c r="D138" s="61"/>
      <c r="E138" s="61"/>
    </row>
    <row r="139" spans="1:5" x14ac:dyDescent="0.35">
      <c r="A139" s="61"/>
      <c r="B139" s="61"/>
      <c r="C139" s="61"/>
      <c r="D139" s="61"/>
      <c r="E139" s="61"/>
    </row>
  </sheetData>
  <mergeCells count="89">
    <mergeCell ref="A48:E48"/>
    <mergeCell ref="A114:E116"/>
    <mergeCell ref="A105:E106"/>
    <mergeCell ref="A126:E128"/>
    <mergeCell ref="A137:E139"/>
    <mergeCell ref="E84:E85"/>
    <mergeCell ref="C84:C85"/>
    <mergeCell ref="A84:A85"/>
    <mergeCell ref="A87:E90"/>
    <mergeCell ref="C130:C131"/>
    <mergeCell ref="A130:A131"/>
    <mergeCell ref="E133:E134"/>
    <mergeCell ref="D133:D134"/>
    <mergeCell ref="A133:A134"/>
    <mergeCell ref="C133:C134"/>
    <mergeCell ref="A118:E118"/>
    <mergeCell ref="C123:C124"/>
    <mergeCell ref="D123:D124"/>
    <mergeCell ref="E123:E124"/>
    <mergeCell ref="A120:A121"/>
    <mergeCell ref="A123:A124"/>
    <mergeCell ref="C108:C109"/>
    <mergeCell ref="A108:A109"/>
    <mergeCell ref="A111:A112"/>
    <mergeCell ref="C111:C112"/>
    <mergeCell ref="D111:D112"/>
    <mergeCell ref="E111:E112"/>
    <mergeCell ref="A97:E97"/>
    <mergeCell ref="A99:A100"/>
    <mergeCell ref="A102:A103"/>
    <mergeCell ref="C102:C103"/>
    <mergeCell ref="D102:D103"/>
    <mergeCell ref="E102:E103"/>
    <mergeCell ref="C73:C74"/>
    <mergeCell ref="C70:C71"/>
    <mergeCell ref="D73:D74"/>
    <mergeCell ref="A76:E79"/>
    <mergeCell ref="A68:E68"/>
    <mergeCell ref="C81:C82"/>
    <mergeCell ref="A81:A82"/>
    <mergeCell ref="A65:E66"/>
    <mergeCell ref="A62:A63"/>
    <mergeCell ref="C62:C63"/>
    <mergeCell ref="D62:D63"/>
    <mergeCell ref="E62:E63"/>
    <mergeCell ref="F52:G52"/>
    <mergeCell ref="A49:E49"/>
    <mergeCell ref="A51:A52"/>
    <mergeCell ref="C51:C52"/>
    <mergeCell ref="A54:E55"/>
    <mergeCell ref="A59:A60"/>
    <mergeCell ref="C59:C60"/>
    <mergeCell ref="F59:G59"/>
    <mergeCell ref="F58:G58"/>
    <mergeCell ref="F57:G57"/>
    <mergeCell ref="F56:G56"/>
    <mergeCell ref="F54:G54"/>
    <mergeCell ref="F53:G53"/>
    <mergeCell ref="F68:G68"/>
    <mergeCell ref="F66:G66"/>
    <mergeCell ref="F70:G70"/>
    <mergeCell ref="F63:G63"/>
    <mergeCell ref="F62:G62"/>
    <mergeCell ref="F61:G61"/>
    <mergeCell ref="C36:C37"/>
    <mergeCell ref="C42:C43"/>
    <mergeCell ref="C45:C46"/>
    <mergeCell ref="E45:E46"/>
    <mergeCell ref="E36:E37"/>
    <mergeCell ref="E27:E28"/>
    <mergeCell ref="D27:D28"/>
    <mergeCell ref="D36:D37"/>
    <mergeCell ref="D45:D46"/>
    <mergeCell ref="A30:E31"/>
    <mergeCell ref="E18:E19"/>
    <mergeCell ref="D18:D19"/>
    <mergeCell ref="C18:C19"/>
    <mergeCell ref="C24:C25"/>
    <mergeCell ref="C27:C28"/>
    <mergeCell ref="C33:C34"/>
    <mergeCell ref="A21:E22"/>
    <mergeCell ref="A1:E1"/>
    <mergeCell ref="C6:C7"/>
    <mergeCell ref="E9:E10"/>
    <mergeCell ref="D9:D10"/>
    <mergeCell ref="C9:C10"/>
    <mergeCell ref="C15:C16"/>
    <mergeCell ref="A12:E13"/>
    <mergeCell ref="A39:E40"/>
  </mergeCells>
  <pageMargins left="0.7" right="0.7" top="0.78740157499999996" bottom="0.78740157499999996" header="0.3" footer="0.3"/>
  <pageSetup paperSize="9" orientation="portrait" verticalDpi="0" r:id="rId1"/>
  <headerFooter>
    <oddHeader>&amp;LFinnzielle Führung&amp;CFinanzkennzahlen
&amp;9Version 0.1&amp;RNicolas Bühler
SP-DIP24</oddHead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Tabelle1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Nicolas Bühler</dc:creator>
  <cp:lastModifiedBy>Nicolas Bühler</cp:lastModifiedBy>
  <dcterms:created xsi:type="dcterms:W3CDTF">2023-09-30T14:21:26Z</dcterms:created>
  <dcterms:modified xsi:type="dcterms:W3CDTF">2023-09-30T20:02:31Z</dcterms:modified>
</cp:coreProperties>
</file>